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5" windowHeight="12345"/>
  </bookViews>
  <sheets>
    <sheet name="ass  part_time" sheetId="1" r:id="rId1"/>
  </sheets>
  <externalReferences>
    <externalReference r:id="rId2"/>
    <externalReference r:id="rId3"/>
  </externalReferences>
  <definedNames>
    <definedName name="_xlnm.Print_Area" localSheetId="0">'ass  part_time'!$B$1:$S$26</definedName>
    <definedName name="pagh">#REF!</definedName>
    <definedName name="Paghe">#REF!</definedName>
    <definedName name="Ricavi">#REF!</definedName>
    <definedName name="scorte">#REF!</definedName>
    <definedName name="spese_gen.">#REF!</definedName>
    <definedName name="Stampa_le_aree">'[2] 1 elem'!#REF!</definedName>
  </definedNames>
  <calcPr calcId="125725"/>
</workbook>
</file>

<file path=xl/calcChain.xml><?xml version="1.0" encoding="utf-8"?>
<calcChain xmlns="http://schemas.openxmlformats.org/spreadsheetml/2006/main">
  <c r="N6" i="1"/>
  <c r="Q6"/>
  <c r="S6"/>
  <c r="N7"/>
  <c r="S7"/>
  <c r="J8"/>
  <c r="K7" s="1"/>
  <c r="K8"/>
  <c r="M8"/>
  <c r="N8"/>
  <c r="P8"/>
  <c r="Q7" s="1"/>
  <c r="Q8"/>
  <c r="J10"/>
  <c r="K10" s="1"/>
  <c r="M10"/>
  <c r="N10" s="1"/>
  <c r="J11"/>
  <c r="K11"/>
  <c r="N11"/>
  <c r="P11"/>
  <c r="P10" s="1"/>
  <c r="N12"/>
  <c r="S12"/>
  <c r="K14"/>
  <c r="N14"/>
  <c r="Q14"/>
  <c r="S14"/>
  <c r="N15"/>
  <c r="S15"/>
  <c r="K16"/>
  <c r="N16"/>
  <c r="Q16"/>
  <c r="S16"/>
  <c r="N17"/>
  <c r="Q17"/>
  <c r="S17"/>
  <c r="J18"/>
  <c r="K18"/>
  <c r="M18"/>
  <c r="N18"/>
  <c r="P18"/>
  <c r="S18" s="1"/>
  <c r="Q18"/>
  <c r="K19"/>
  <c r="N19"/>
  <c r="Q19"/>
  <c r="S19"/>
  <c r="K20"/>
  <c r="N20"/>
  <c r="Q20"/>
  <c r="S20"/>
  <c r="K22"/>
  <c r="N22"/>
  <c r="Q22"/>
  <c r="S22"/>
  <c r="K23"/>
  <c r="N23"/>
  <c r="Q23"/>
  <c r="S23"/>
  <c r="K24"/>
  <c r="N24"/>
  <c r="Q24"/>
  <c r="S24"/>
  <c r="J25"/>
  <c r="M25"/>
  <c r="P25"/>
  <c r="S25" s="1"/>
  <c r="S10" l="1"/>
  <c r="Q10"/>
  <c r="K6"/>
  <c r="Q11"/>
  <c r="S11"/>
  <c r="K17"/>
  <c r="K15"/>
  <c r="K12"/>
  <c r="Q15"/>
  <c r="Q12"/>
  <c r="S8"/>
</calcChain>
</file>

<file path=xl/sharedStrings.xml><?xml version="1.0" encoding="utf-8"?>
<sst xmlns="http://schemas.openxmlformats.org/spreadsheetml/2006/main" count="35" uniqueCount="24">
  <si>
    <t>Fonte: Ufficio dati e funzioni di sistema su dati Agenzia del Lavoro (Centri per l'Impiego) - PAT</t>
  </si>
  <si>
    <t>Totale</t>
  </si>
  <si>
    <t>Terziaro</t>
  </si>
  <si>
    <t>Secondario</t>
  </si>
  <si>
    <t>Agricoltura</t>
  </si>
  <si>
    <t>Settore attività</t>
  </si>
  <si>
    <t>&gt;=55</t>
  </si>
  <si>
    <t>40-54</t>
  </si>
  <si>
    <t>35-39</t>
  </si>
  <si>
    <t>30-34</t>
  </si>
  <si>
    <t>25-29</t>
  </si>
  <si>
    <t>&lt;25</t>
  </si>
  <si>
    <t>Classi di età</t>
  </si>
  <si>
    <t>Stranieri</t>
  </si>
  <si>
    <t xml:space="preserve">Italiani </t>
  </si>
  <si>
    <t>Cittadinanza</t>
  </si>
  <si>
    <t>Femmine</t>
  </si>
  <si>
    <t>Maschi</t>
  </si>
  <si>
    <t>Sesso</t>
  </si>
  <si>
    <t xml:space="preserve">  22-21</t>
  </si>
  <si>
    <t>%</t>
  </si>
  <si>
    <t>v.a.</t>
  </si>
  <si>
    <t>Var. %</t>
  </si>
  <si>
    <t>Assunzioni con contratto di lavoro a tempo parziale per sesso, cittadinanza, classi di età e settore di attività in provincia di Trento (2018-2022) (valori assoluti e percentuali e variazioni percentuali)</t>
  </si>
</sst>
</file>

<file path=xl/styles.xml><?xml version="1.0" encoding="utf-8"?>
<styleSheet xmlns="http://schemas.openxmlformats.org/spreadsheetml/2006/main">
  <numFmts count="13">
    <numFmt numFmtId="164" formatCode="#,##0\ \ ;\-#,##0\ \ ;&quot;0&quot;\ \ ;@\ \ "/>
    <numFmt numFmtId="165" formatCode="#,##0.0;\-#,##0.0;&quot;0,0&quot;;@\ \ "/>
    <numFmt numFmtId="166" formatCode="\+#,##0.0\ ;\-#,##0.0\ ;&quot;0,0&quot;\ ;@\ \ \ "/>
    <numFmt numFmtId="167" formatCode="#,##0;\-#,##0;&quot;0&quot;;@\ \ "/>
    <numFmt numFmtId="168" formatCode="\+#,##0.0;\-#,##0.0;&quot;0,0&quot;;@\ \ "/>
    <numFmt numFmtId="169" formatCode="0.0"/>
    <numFmt numFmtId="170" formatCode="#,##0;\-#,##0;&quot;0&quot;;@"/>
    <numFmt numFmtId="171" formatCode="#,##0.0;\-#,##0.0;&quot;0,0&quot;;@\ "/>
    <numFmt numFmtId="172" formatCode="@\ \ \ "/>
    <numFmt numFmtId="173" formatCode="_-[$€-2]\ * #,##0.00_-;\-[$€-2]\ * #,##0.00_-;_-[$€-2]\ * &quot;-&quot;??_-"/>
    <numFmt numFmtId="174" formatCode="_(* #,##0_);_(* \(#,##0\);_(* &quot;-&quot;_);_(@_)"/>
    <numFmt numFmtId="175" formatCode="_-* #,##0.00_-;\-* #,##0.00_-;_-* &quot;-&quot;??_-;_-@_-"/>
    <numFmt numFmtId="176" formatCode="&quot;L.&quot;\ #,##0;[Red]\-&quot;L.&quot;\ #,##0"/>
  </numFmts>
  <fonts count="10">
    <font>
      <sz val="10"/>
      <name val="Geneva"/>
    </font>
    <font>
      <sz val="10"/>
      <name val="Arial"/>
      <family val="2"/>
    </font>
    <font>
      <sz val="10"/>
      <name val="Geneva"/>
    </font>
    <font>
      <b/>
      <sz val="10"/>
      <name val="Arial"/>
      <family val="2"/>
    </font>
    <font>
      <i/>
      <sz val="10"/>
      <name val="Times New Roman"/>
      <family val="1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sz val="10"/>
      <name val="Geneva"/>
    </font>
    <font>
      <sz val="18"/>
      <name val="Arial"/>
      <family val="2"/>
    </font>
    <font>
      <i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30"/>
      </top>
      <bottom/>
      <diagonal/>
    </border>
    <border>
      <left/>
      <right/>
      <top/>
      <bottom style="thin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164" fontId="1" fillId="0" borderId="0">
      <alignment horizontal="right" vertical="center"/>
    </xf>
    <xf numFmtId="0" fontId="5" fillId="0" borderId="0">
      <alignment horizontal="left" vertical="center"/>
    </xf>
    <xf numFmtId="0" fontId="5" fillId="0" borderId="3">
      <alignment horizontal="center" vertical="center"/>
    </xf>
    <xf numFmtId="0" fontId="5" fillId="0" borderId="4">
      <alignment horizontal="centerContinuous" vertical="center"/>
    </xf>
    <xf numFmtId="173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164" fontId="1" fillId="0" borderId="0" applyBorder="0">
      <alignment horizontal="right" vertical="center"/>
    </xf>
    <xf numFmtId="176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Protection="1">
      <protection locked="0"/>
    </xf>
    <xf numFmtId="0" fontId="1" fillId="0" borderId="0" xfId="1" applyBorder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Border="1" applyProtection="1">
      <protection locked="0"/>
    </xf>
    <xf numFmtId="0" fontId="0" fillId="0" borderId="0" xfId="0" applyFill="1"/>
    <xf numFmtId="0" fontId="3" fillId="0" borderId="0" xfId="1" applyFont="1" applyFill="1" applyBorder="1" applyProtection="1">
      <protection locked="0"/>
    </xf>
    <xf numFmtId="0" fontId="3" fillId="0" borderId="0" xfId="1" applyFont="1" applyFill="1" applyProtection="1">
      <protection locked="0"/>
    </xf>
    <xf numFmtId="0" fontId="1" fillId="0" borderId="0" xfId="1" applyFont="1" applyFill="1" applyProtection="1">
      <protection locked="0"/>
    </xf>
    <xf numFmtId="0" fontId="0" fillId="0" borderId="1" xfId="0" applyBorder="1"/>
    <xf numFmtId="0" fontId="1" fillId="0" borderId="1" xfId="1" applyBorder="1" applyProtection="1">
      <protection locked="0"/>
    </xf>
    <xf numFmtId="0" fontId="4" fillId="0" borderId="1" xfId="1" applyFont="1" applyBorder="1" applyProtection="1">
      <protection locked="0"/>
    </xf>
    <xf numFmtId="0" fontId="1" fillId="0" borderId="0" xfId="1" applyAlignment="1" applyProtection="1">
      <alignment vertical="center"/>
      <protection locked="0"/>
    </xf>
    <xf numFmtId="0" fontId="1" fillId="0" borderId="0" xfId="1" applyBorder="1" applyAlignment="1" applyProtection="1">
      <alignment vertical="center"/>
      <protection locked="0"/>
    </xf>
    <xf numFmtId="165" fontId="1" fillId="0" borderId="0" xfId="2" applyNumberFormat="1" applyFont="1" applyBorder="1" applyAlignment="1" applyProtection="1">
      <alignment horizontal="right" vertical="center"/>
    </xf>
    <xf numFmtId="0" fontId="0" fillId="0" borderId="0" xfId="0" applyAlignment="1">
      <alignment vertical="center"/>
    </xf>
    <xf numFmtId="166" fontId="1" fillId="0" borderId="2" xfId="2" applyNumberFormat="1" applyFont="1" applyFill="1" applyBorder="1" applyAlignment="1" applyProtection="1">
      <alignment horizontal="right" vertical="center"/>
    </xf>
    <xf numFmtId="0" fontId="0" fillId="0" borderId="2" xfId="0" applyBorder="1" applyAlignment="1">
      <alignment vertical="center"/>
    </xf>
    <xf numFmtId="165" fontId="1" fillId="0" borderId="2" xfId="2" applyNumberFormat="1" applyFont="1" applyBorder="1" applyAlignment="1" applyProtection="1">
      <alignment horizontal="right" vertical="center"/>
    </xf>
    <xf numFmtId="167" fontId="1" fillId="0" borderId="2" xfId="2" applyNumberFormat="1" applyFont="1" applyBorder="1" applyAlignment="1" applyProtection="1">
      <alignment horizontal="right"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2" xfId="3" applyFont="1" applyBorder="1" applyAlignment="1" applyProtection="1">
      <alignment horizontal="left" vertical="center"/>
      <protection locked="0"/>
    </xf>
    <xf numFmtId="166" fontId="1" fillId="0" borderId="0" xfId="2" applyNumberFormat="1" applyFont="1" applyFill="1" applyAlignment="1" applyProtection="1">
      <alignment horizontal="right" vertical="center"/>
    </xf>
    <xf numFmtId="167" fontId="1" fillId="0" borderId="0" xfId="2" applyNumberFormat="1" applyFont="1" applyBorder="1" applyAlignment="1" applyProtection="1">
      <alignment horizontal="right" vertical="center"/>
      <protection locked="0"/>
    </xf>
    <xf numFmtId="0" fontId="1" fillId="0" borderId="0" xfId="3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168" fontId="1" fillId="0" borderId="0" xfId="2" applyNumberFormat="1" applyFont="1" applyBorder="1" applyAlignment="1" applyProtection="1">
      <alignment horizontal="right" vertical="center"/>
    </xf>
    <xf numFmtId="165" fontId="1" fillId="0" borderId="0" xfId="2" applyNumberFormat="1" applyFont="1" applyBorder="1" applyAlignment="1" applyProtection="1">
      <alignment horizontal="right" vertical="center"/>
      <protection locked="0"/>
    </xf>
    <xf numFmtId="0" fontId="6" fillId="2" borderId="0" xfId="3" applyFont="1" applyFill="1" applyBorder="1" applyAlignment="1" applyProtection="1">
      <alignment horizontal="left" vertical="center"/>
      <protection locked="0"/>
    </xf>
    <xf numFmtId="167" fontId="1" fillId="0" borderId="0" xfId="2" applyNumberFormat="1" applyFont="1" applyBorder="1" applyAlignment="1" applyProtection="1">
      <alignment horizontal="right" vertical="center"/>
    </xf>
    <xf numFmtId="167" fontId="1" fillId="0" borderId="0" xfId="2" applyNumberFormat="1" applyFont="1" applyFill="1" applyBorder="1" applyAlignment="1" applyProtection="1">
      <alignment horizontal="right" vertical="center"/>
      <protection locked="0"/>
    </xf>
    <xf numFmtId="169" fontId="1" fillId="0" borderId="0" xfId="1" applyNumberFormat="1" applyFill="1" applyAlignment="1" applyProtection="1">
      <alignment vertical="center"/>
      <protection locked="0"/>
    </xf>
    <xf numFmtId="168" fontId="1" fillId="0" borderId="0" xfId="2" applyNumberFormat="1" applyFont="1" applyAlignment="1" applyProtection="1">
      <alignment horizontal="right" vertical="center"/>
    </xf>
    <xf numFmtId="170" fontId="1" fillId="0" borderId="0" xfId="2" applyNumberFormat="1" applyFont="1" applyFill="1" applyBorder="1" applyAlignment="1" applyProtection="1">
      <alignment horizontal="right" vertical="center"/>
      <protection locked="0"/>
    </xf>
    <xf numFmtId="0" fontId="1" fillId="0" borderId="0" xfId="3" applyFont="1" applyFill="1" applyAlignment="1" applyProtection="1">
      <alignment horizontal="left" vertical="center"/>
      <protection locked="0"/>
    </xf>
    <xf numFmtId="171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Alignment="1" applyProtection="1">
      <alignment horizontal="right" vertical="center"/>
    </xf>
    <xf numFmtId="0" fontId="1" fillId="0" borderId="0" xfId="3" applyFont="1" applyAlignment="1" applyProtection="1">
      <alignment horizontal="left" vertical="center"/>
      <protection locked="0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1" applyFill="1" applyBorder="1" applyAlignment="1" applyProtection="1">
      <alignment vertical="center"/>
      <protection locked="0"/>
    </xf>
    <xf numFmtId="0" fontId="1" fillId="0" borderId="0" xfId="3" applyFont="1" applyFill="1" applyBorder="1" applyAlignment="1" applyProtection="1">
      <alignment horizontal="left" vertical="center"/>
      <protection locked="0"/>
    </xf>
    <xf numFmtId="0" fontId="8" fillId="0" borderId="0" xfId="1" applyFont="1" applyFill="1" applyAlignment="1" applyProtection="1">
      <alignment vertical="center"/>
      <protection locked="0"/>
    </xf>
    <xf numFmtId="165" fontId="1" fillId="0" borderId="0" xfId="2" applyNumberFormat="1" applyFont="1" applyAlignment="1" applyProtection="1">
      <alignment horizontal="right" vertical="center"/>
      <protection locked="0"/>
    </xf>
    <xf numFmtId="167" fontId="1" fillId="0" borderId="0" xfId="2" applyNumberFormat="1" applyFont="1" applyAlignment="1" applyProtection="1">
      <alignment horizontal="right" vertical="center"/>
      <protection locked="0"/>
    </xf>
    <xf numFmtId="0" fontId="6" fillId="0" borderId="0" xfId="3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172" fontId="1" fillId="0" borderId="2" xfId="4" applyNumberFormat="1" applyFont="1" applyFill="1" applyBorder="1" applyAlignment="1" applyProtection="1">
      <alignment horizontal="center" vertical="top"/>
      <protection locked="0"/>
    </xf>
    <xf numFmtId="0" fontId="1" fillId="0" borderId="2" xfId="4" applyFont="1" applyBorder="1" applyProtection="1">
      <alignment horizontal="center" vertical="center"/>
      <protection locked="0"/>
    </xf>
    <xf numFmtId="0" fontId="1" fillId="0" borderId="0" xfId="4" applyFont="1" applyBorder="1" applyProtection="1">
      <alignment horizontal="center" vertical="center"/>
      <protection locked="0"/>
    </xf>
    <xf numFmtId="0" fontId="1" fillId="0" borderId="1" xfId="5" applyFont="1" applyFill="1" applyBorder="1" applyAlignment="1" applyProtection="1">
      <alignment horizontal="center"/>
      <protection locked="0"/>
    </xf>
    <xf numFmtId="0" fontId="1" fillId="0" borderId="1" xfId="5" applyFont="1" applyFill="1" applyBorder="1" applyProtection="1">
      <alignment horizontal="centerContinuous" vertical="center"/>
      <protection locked="0"/>
    </xf>
    <xf numFmtId="0" fontId="1" fillId="0" borderId="1" xfId="5" applyFont="1" applyBorder="1" applyProtection="1">
      <alignment horizontal="centerContinuous" vertical="center"/>
      <protection locked="0"/>
    </xf>
    <xf numFmtId="0" fontId="9" fillId="0" borderId="0" xfId="0" applyFont="1" applyAlignment="1">
      <alignment horizontal="justify" wrapText="1"/>
    </xf>
  </cellXfs>
  <cellStyles count="12">
    <cellStyle name="Euro" xfId="6"/>
    <cellStyle name="Migliaia (0)_3 2" xfId="7"/>
    <cellStyle name="Migliaia 2 2" xfId="8"/>
    <cellStyle name="Normale" xfId="0" builtinId="0"/>
    <cellStyle name="Normale 2 2" xfId="9"/>
    <cellStyle name="Normale_Tab occupazione disoccupazione " xfId="1"/>
    <cellStyle name="Riga base" xfId="10"/>
    <cellStyle name="Riga base_Tab occupazione disoccupazione " xfId="2"/>
    <cellStyle name="Titolo 1^ colonna" xfId="3"/>
    <cellStyle name="Titolo 1^riga" xfId="5"/>
    <cellStyle name="Titolo 2^riga" xfId="4"/>
    <cellStyle name="Valuta (0)_3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iginali/tab%20%20assunzioni%20%20VALOR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l_nt\documenti\Osservatorio\Indagini%20Pubblicazioni\incorsoPUBBLICAZIONI\Rapporto%202002%20ipotesi%20tabelle\Ipotesi%20al%2010_07\Graf%20sistema%20scolasti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b apprendistato 15 mesi"/>
      <sheetName val="stab apprendistato 27 mesi"/>
      <sheetName val="stab sommin 15 mesi"/>
      <sheetName val="stab sommin 27 mesi"/>
      <sheetName val="stab determinato 15 mesi"/>
      <sheetName val="stab determinato 27 mesi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 1 elem"/>
      <sheetName val="Tot elem"/>
      <sheetName val="1 media inf"/>
      <sheetName val="Tot_media inf"/>
      <sheetName val="Tasso proseg"/>
      <sheetName val="1 sup"/>
      <sheetName val="Gr_sup tot 2001"/>
      <sheetName val="Gr_sup tot 2000"/>
      <sheetName val="tot iscritti sup"/>
      <sheetName val="1 tecn"/>
      <sheetName val="1 prof"/>
      <sheetName val="1 liceo"/>
      <sheetName val="1 magis"/>
      <sheetName val="Gr_sup tot 1999"/>
      <sheetName val="Gr_sup tot 2000 (2)"/>
      <sheetName val="Tot diplom"/>
      <sheetName val="GR_iscritti cfp"/>
      <sheetName val="GR_qualificati cfp"/>
      <sheetName val="and.iscr.1_univ."/>
      <sheetName val="iscr. _1_univ."/>
      <sheetName val="laureati un."/>
      <sheetName val="iscr.1 clas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31">
    <tabColor rgb="FF92D050"/>
    <pageSetUpPr fitToPage="1"/>
  </sheetPr>
  <dimension ref="A1:AV41"/>
  <sheetViews>
    <sheetView showGridLines="0" tabSelected="1" zoomScaleNormal="100" workbookViewId="0">
      <selection activeCell="B27" sqref="B27"/>
    </sheetView>
  </sheetViews>
  <sheetFormatPr defaultColWidth="9.140625" defaultRowHeight="12.75"/>
  <cols>
    <col min="1" max="1" width="7.7109375" style="1" customWidth="1"/>
    <col min="2" max="2" width="15.7109375" style="1" customWidth="1"/>
    <col min="3" max="3" width="1.28515625" style="1" customWidth="1"/>
    <col min="4" max="5" width="7.140625" style="1" customWidth="1"/>
    <col min="6" max="6" width="1.28515625" style="1" customWidth="1"/>
    <col min="7" max="8" width="7.140625" style="1" customWidth="1"/>
    <col min="9" max="9" width="1.28515625" style="1" customWidth="1"/>
    <col min="10" max="11" width="7.140625" style="1" customWidth="1"/>
    <col min="12" max="12" width="1.28515625" style="1" customWidth="1"/>
    <col min="13" max="14" width="7.140625" style="1" customWidth="1"/>
    <col min="15" max="15" width="1.28515625" style="1" customWidth="1"/>
    <col min="16" max="17" width="7.140625" style="1" customWidth="1"/>
    <col min="18" max="18" width="1.42578125" style="1" customWidth="1"/>
    <col min="19" max="19" width="7.28515625" style="1" bestFit="1" customWidth="1"/>
    <col min="20" max="20" width="9.140625" style="1"/>
    <col min="21" max="21" width="6.140625" style="2" customWidth="1"/>
    <col min="22" max="33" width="9.140625" style="2"/>
    <col min="34" max="16384" width="9.140625" style="1"/>
  </cols>
  <sheetData>
    <row r="1" spans="2:48" ht="56.25" customHeight="1">
      <c r="B1" s="53" t="s">
        <v>23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2:48" ht="12" customHeight="1">
      <c r="M2"/>
      <c r="N2"/>
      <c r="P2"/>
      <c r="Q2"/>
      <c r="R2"/>
      <c r="S2"/>
      <c r="T2"/>
      <c r="U2" s="46"/>
      <c r="V2" s="46"/>
    </row>
    <row r="3" spans="2:48" ht="20.100000000000001" customHeight="1">
      <c r="B3" s="52"/>
      <c r="C3" s="51"/>
      <c r="D3" s="51">
        <v>2018</v>
      </c>
      <c r="E3" s="51"/>
      <c r="F3" s="10"/>
      <c r="G3" s="51">
        <v>2019</v>
      </c>
      <c r="H3" s="51"/>
      <c r="I3" s="51"/>
      <c r="J3" s="51">
        <v>2020</v>
      </c>
      <c r="K3" s="51"/>
      <c r="L3" s="51"/>
      <c r="M3" s="51">
        <v>2021</v>
      </c>
      <c r="N3" s="51"/>
      <c r="O3" s="51"/>
      <c r="P3" s="51">
        <v>2022</v>
      </c>
      <c r="Q3" s="51"/>
      <c r="R3" s="9"/>
      <c r="S3" s="50" t="s">
        <v>22</v>
      </c>
      <c r="T3"/>
      <c r="U3" s="46"/>
      <c r="V3" s="46"/>
    </row>
    <row r="4" spans="2:48" ht="20.100000000000001" customHeight="1">
      <c r="B4" s="49"/>
      <c r="C4" s="49"/>
      <c r="D4" s="48" t="s">
        <v>21</v>
      </c>
      <c r="E4" s="48" t="s">
        <v>20</v>
      </c>
      <c r="G4" s="48" t="s">
        <v>21</v>
      </c>
      <c r="H4" s="48" t="s">
        <v>20</v>
      </c>
      <c r="I4" s="49"/>
      <c r="J4" s="48" t="s">
        <v>21</v>
      </c>
      <c r="K4" s="48" t="s">
        <v>20</v>
      </c>
      <c r="L4" s="49"/>
      <c r="M4" s="48" t="s">
        <v>21</v>
      </c>
      <c r="N4" s="48" t="s">
        <v>20</v>
      </c>
      <c r="O4" s="49"/>
      <c r="P4" s="48" t="s">
        <v>21</v>
      </c>
      <c r="Q4" s="48" t="s">
        <v>20</v>
      </c>
      <c r="R4"/>
      <c r="S4" s="47" t="s">
        <v>19</v>
      </c>
      <c r="T4"/>
      <c r="U4" s="46"/>
      <c r="V4" s="46"/>
    </row>
    <row r="5" spans="2:48" s="12" customFormat="1" ht="18" customHeight="1">
      <c r="B5" s="28" t="s">
        <v>18</v>
      </c>
      <c r="C5" s="27"/>
      <c r="D5" s="15"/>
      <c r="E5" s="15"/>
      <c r="G5" s="15"/>
      <c r="H5" s="15"/>
      <c r="I5" s="27"/>
      <c r="J5" s="15"/>
      <c r="K5" s="15"/>
      <c r="L5" s="27"/>
      <c r="M5" s="15"/>
      <c r="N5" s="15"/>
      <c r="O5" s="27"/>
      <c r="P5" s="15"/>
      <c r="Q5" s="15"/>
      <c r="R5" s="15"/>
      <c r="S5" s="26"/>
      <c r="T5" s="15"/>
      <c r="U5" s="25"/>
      <c r="V5" s="25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2:48" s="12" customFormat="1" ht="18" customHeight="1">
      <c r="B6" s="24" t="s">
        <v>17</v>
      </c>
      <c r="C6" s="14"/>
      <c r="D6" s="23">
        <v>13652</v>
      </c>
      <c r="E6" s="14">
        <v>30.506580858528302</v>
      </c>
      <c r="G6" s="23">
        <v>12440</v>
      </c>
      <c r="H6" s="14">
        <v>29.169011442506097</v>
      </c>
      <c r="I6" s="14"/>
      <c r="J6" s="23">
        <v>10611</v>
      </c>
      <c r="K6" s="14">
        <f>J6/J$8*100</f>
        <v>30.301559198126675</v>
      </c>
      <c r="L6" s="14"/>
      <c r="M6" s="23">
        <v>12408</v>
      </c>
      <c r="N6" s="14">
        <f>M6/M$8*100</f>
        <v>29.657249390506241</v>
      </c>
      <c r="O6" s="14"/>
      <c r="P6" s="23">
        <v>12932</v>
      </c>
      <c r="Q6" s="14">
        <f>P6/P$8*100</f>
        <v>28.671514721532461</v>
      </c>
      <c r="R6" s="15"/>
      <c r="S6" s="22">
        <f>(P6-M6)/M6*100</f>
        <v>4.2230818826563512</v>
      </c>
      <c r="T6" s="15"/>
      <c r="U6" s="25"/>
      <c r="V6" s="25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2:48" s="12" customFormat="1" ht="18" customHeight="1">
      <c r="B7" s="24" t="s">
        <v>16</v>
      </c>
      <c r="C7" s="14"/>
      <c r="D7" s="23">
        <v>31099</v>
      </c>
      <c r="E7" s="14">
        <v>69.493419141471705</v>
      </c>
      <c r="G7" s="23">
        <v>30208</v>
      </c>
      <c r="H7" s="14">
        <v>70.830988557493896</v>
      </c>
      <c r="I7" s="14"/>
      <c r="J7" s="23">
        <v>24407</v>
      </c>
      <c r="K7" s="14">
        <f>J7/J$8*100</f>
        <v>69.698440801873318</v>
      </c>
      <c r="L7" s="14"/>
      <c r="M7" s="23">
        <v>29430</v>
      </c>
      <c r="N7" s="14">
        <f>M7/M$8*100</f>
        <v>70.342750609493763</v>
      </c>
      <c r="O7" s="14"/>
      <c r="P7" s="23">
        <v>32172</v>
      </c>
      <c r="Q7" s="14">
        <f>P7/P$8*100</f>
        <v>71.328485278467539</v>
      </c>
      <c r="R7" s="15"/>
      <c r="S7" s="22">
        <f>(P7-M7)/M7*100</f>
        <v>9.3170234454638123</v>
      </c>
      <c r="T7" s="15"/>
      <c r="U7" s="14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2:48" s="12" customFormat="1" ht="18" customHeight="1">
      <c r="B8" s="24" t="s">
        <v>1</v>
      </c>
      <c r="C8" s="14"/>
      <c r="D8" s="29">
        <v>44751</v>
      </c>
      <c r="E8" s="14">
        <v>100</v>
      </c>
      <c r="G8" s="29">
        <v>42648</v>
      </c>
      <c r="H8" s="14">
        <v>100</v>
      </c>
      <c r="I8" s="14"/>
      <c r="J8" s="29">
        <f>J6+J7</f>
        <v>35018</v>
      </c>
      <c r="K8" s="14">
        <f>J8/J$8*100</f>
        <v>100</v>
      </c>
      <c r="L8" s="14"/>
      <c r="M8" s="29">
        <f>M6+M7</f>
        <v>41838</v>
      </c>
      <c r="N8" s="14">
        <f>M8/M$8*100</f>
        <v>100</v>
      </c>
      <c r="O8" s="14"/>
      <c r="P8" s="29">
        <f>P6+P7</f>
        <v>45104</v>
      </c>
      <c r="Q8" s="14">
        <f>P8/P$8*100</f>
        <v>100</v>
      </c>
      <c r="R8" s="15"/>
      <c r="S8" s="22">
        <f>(P8-M8)/M8*100</f>
        <v>7.8063004923753523</v>
      </c>
      <c r="T8" s="15"/>
      <c r="U8" s="25"/>
      <c r="V8" s="25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2:48" s="12" customFormat="1" ht="18" customHeight="1">
      <c r="B9" s="28" t="s">
        <v>15</v>
      </c>
      <c r="C9" s="45"/>
      <c r="D9" s="43"/>
      <c r="E9" s="43"/>
      <c r="G9" s="43"/>
      <c r="H9" s="43"/>
      <c r="I9" s="44"/>
      <c r="J9" s="43"/>
      <c r="K9" s="43"/>
      <c r="L9" s="44"/>
      <c r="M9" s="43"/>
      <c r="N9" s="43"/>
      <c r="O9" s="44"/>
      <c r="P9" s="43"/>
      <c r="Q9" s="43"/>
      <c r="R9" s="43"/>
      <c r="T9" s="42"/>
      <c r="U9" s="15"/>
      <c r="V9" s="15"/>
      <c r="W9" s="15"/>
      <c r="X9" s="15"/>
      <c r="Y9" s="15"/>
      <c r="Z9" s="15"/>
    </row>
    <row r="10" spans="2:48" s="12" customFormat="1" ht="18" customHeight="1">
      <c r="B10" s="41" t="s">
        <v>14</v>
      </c>
      <c r="C10" s="40"/>
      <c r="D10" s="33">
        <v>34723</v>
      </c>
      <c r="E10" s="35">
        <v>77.591562199727377</v>
      </c>
      <c r="G10" s="33">
        <v>32772</v>
      </c>
      <c r="H10" s="14">
        <v>76.842993809791778</v>
      </c>
      <c r="I10" s="34"/>
      <c r="J10" s="33">
        <f>J12-J11</f>
        <v>27284</v>
      </c>
      <c r="K10" s="14">
        <f>J10/J$8*100</f>
        <v>77.914215546290478</v>
      </c>
      <c r="L10" s="34"/>
      <c r="M10" s="33">
        <f>M12-M11</f>
        <v>32496</v>
      </c>
      <c r="N10" s="14">
        <f>M10/M$8*100</f>
        <v>77.671016779004731</v>
      </c>
      <c r="O10" s="34"/>
      <c r="P10" s="33">
        <f>P12-P11</f>
        <v>35243</v>
      </c>
      <c r="Q10" s="14">
        <f>P10/P$8*100</f>
        <v>78.137194040439866</v>
      </c>
      <c r="R10" s="15"/>
      <c r="S10" s="22">
        <f>(P10-M10)/M10*100</f>
        <v>8.4533481043820782</v>
      </c>
      <c r="T10" s="15"/>
      <c r="U10" s="39"/>
      <c r="V10" s="38"/>
      <c r="W10" s="38"/>
      <c r="X10" s="25"/>
      <c r="Y10" s="2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</row>
    <row r="11" spans="2:48" s="12" customFormat="1" ht="18" customHeight="1">
      <c r="B11" s="41" t="s">
        <v>13</v>
      </c>
      <c r="C11" s="40"/>
      <c r="D11" s="33">
        <v>10028</v>
      </c>
      <c r="E11" s="35">
        <v>22.408437800272623</v>
      </c>
      <c r="G11" s="33">
        <v>9876</v>
      </c>
      <c r="H11" s="14">
        <v>23.157006190208214</v>
      </c>
      <c r="I11" s="34"/>
      <c r="J11" s="33">
        <f>6149+151+1434</f>
        <v>7734</v>
      </c>
      <c r="K11" s="14">
        <f>J11/J$8*100</f>
        <v>22.085784453709518</v>
      </c>
      <c r="L11" s="34"/>
      <c r="M11" s="33">
        <v>9342</v>
      </c>
      <c r="N11" s="14">
        <f>M11/M$8*100</f>
        <v>22.328983220995269</v>
      </c>
      <c r="O11" s="34"/>
      <c r="P11" s="33">
        <f>8357+156+1348</f>
        <v>9861</v>
      </c>
      <c r="Q11" s="14">
        <f>P11/P$8*100</f>
        <v>21.862805959560127</v>
      </c>
      <c r="R11" s="15"/>
      <c r="S11" s="22">
        <f>(P11-M11)/M11*100</f>
        <v>5.5555555555555554</v>
      </c>
      <c r="T11" s="15"/>
      <c r="U11" s="39"/>
      <c r="V11" s="38"/>
      <c r="W11" s="38"/>
      <c r="X11" s="25"/>
      <c r="Y11" s="2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</row>
    <row r="12" spans="2:48" s="12" customFormat="1" ht="18" customHeight="1">
      <c r="B12" s="37" t="s">
        <v>1</v>
      </c>
      <c r="C12" s="36"/>
      <c r="D12" s="33">
        <v>44751</v>
      </c>
      <c r="E12" s="35">
        <v>100</v>
      </c>
      <c r="G12" s="33">
        <v>42648</v>
      </c>
      <c r="H12" s="14">
        <v>100</v>
      </c>
      <c r="I12" s="34"/>
      <c r="J12" s="33">
        <v>35018</v>
      </c>
      <c r="K12" s="14">
        <f>J12/J$8*100</f>
        <v>100</v>
      </c>
      <c r="L12" s="34"/>
      <c r="M12" s="33">
        <v>41838</v>
      </c>
      <c r="N12" s="14">
        <f>M12/M$8*100</f>
        <v>100</v>
      </c>
      <c r="O12" s="34"/>
      <c r="P12" s="33">
        <v>45104</v>
      </c>
      <c r="Q12" s="14">
        <f>P12/P$8*100</f>
        <v>100</v>
      </c>
      <c r="R12" s="32"/>
      <c r="S12" s="22">
        <f>(P12-M12)/M12*100</f>
        <v>7.8063004923753523</v>
      </c>
      <c r="T12" s="31"/>
      <c r="U12" s="15"/>
      <c r="V12" s="15"/>
      <c r="W12" s="15"/>
      <c r="X12" s="15"/>
      <c r="Y12" s="15"/>
      <c r="Z12" s="15"/>
    </row>
    <row r="13" spans="2:48" s="12" customFormat="1" ht="18" customHeight="1">
      <c r="B13" s="28" t="s">
        <v>12</v>
      </c>
      <c r="C13" s="27"/>
      <c r="D13" s="23"/>
      <c r="E13" s="27"/>
      <c r="G13" s="23"/>
      <c r="H13" s="27"/>
      <c r="I13" s="27"/>
      <c r="J13" s="23"/>
      <c r="K13" s="27"/>
      <c r="L13" s="27"/>
      <c r="M13" s="23"/>
      <c r="N13" s="27"/>
      <c r="O13" s="27"/>
      <c r="P13" s="23"/>
      <c r="Q13" s="27"/>
      <c r="R13" s="15"/>
      <c r="S13" s="26"/>
      <c r="T13" s="15"/>
      <c r="U13" s="25"/>
      <c r="V13" s="25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2:48" s="12" customFormat="1" ht="18" customHeight="1">
      <c r="B14" s="24" t="s">
        <v>11</v>
      </c>
      <c r="C14" s="14"/>
      <c r="D14" s="23">
        <v>9266</v>
      </c>
      <c r="E14" s="14">
        <v>20.705682554579784</v>
      </c>
      <c r="G14" s="23">
        <v>8648</v>
      </c>
      <c r="H14" s="14">
        <v>20.277621459388481</v>
      </c>
      <c r="I14" s="14"/>
      <c r="J14" s="23">
        <v>6695</v>
      </c>
      <c r="K14" s="14">
        <f>J14/J$8*100</f>
        <v>19.118738934262382</v>
      </c>
      <c r="L14" s="14"/>
      <c r="M14" s="23">
        <v>8919</v>
      </c>
      <c r="N14" s="14">
        <f>M14/M$8*100</f>
        <v>21.317940628137102</v>
      </c>
      <c r="O14" s="14"/>
      <c r="P14" s="23">
        <v>9857</v>
      </c>
      <c r="Q14" s="14">
        <f>P14/P$8*100</f>
        <v>21.853937566512947</v>
      </c>
      <c r="R14" s="15"/>
      <c r="S14" s="22">
        <f>(P14-M14)/M14*100</f>
        <v>10.516874089023434</v>
      </c>
      <c r="T14" s="15"/>
      <c r="U14" s="25"/>
      <c r="V14" s="25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2:48" s="12" customFormat="1" ht="18" customHeight="1">
      <c r="B15" s="24" t="s">
        <v>10</v>
      </c>
      <c r="C15" s="14"/>
      <c r="D15" s="23">
        <v>6242</v>
      </c>
      <c r="E15" s="14">
        <v>13.948291658286966</v>
      </c>
      <c r="G15" s="23">
        <v>5870</v>
      </c>
      <c r="H15" s="14">
        <v>13.763834177452635</v>
      </c>
      <c r="I15" s="14"/>
      <c r="J15" s="23">
        <v>4976</v>
      </c>
      <c r="K15" s="14">
        <f>J15/J$8*100</f>
        <v>14.209834942029815</v>
      </c>
      <c r="L15" s="14"/>
      <c r="M15" s="23">
        <v>5938</v>
      </c>
      <c r="N15" s="14">
        <f>M15/M$8*100</f>
        <v>14.192839045843492</v>
      </c>
      <c r="O15" s="14"/>
      <c r="P15" s="23">
        <v>6087</v>
      </c>
      <c r="Q15" s="14">
        <f>P15/P$8*100</f>
        <v>13.495477119545937</v>
      </c>
      <c r="R15" s="15"/>
      <c r="S15" s="22">
        <f>(P15-M15)/M15*100</f>
        <v>2.5092623779050185</v>
      </c>
      <c r="T15" s="15"/>
      <c r="U15" s="14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2:48" s="12" customFormat="1" ht="18" customHeight="1">
      <c r="B16" s="24" t="s">
        <v>9</v>
      </c>
      <c r="C16" s="14"/>
      <c r="D16" s="23">
        <v>5025</v>
      </c>
      <c r="E16" s="14">
        <v>11.228799356438962</v>
      </c>
      <c r="G16" s="23">
        <v>4822</v>
      </c>
      <c r="H16" s="14">
        <v>11.306509097730256</v>
      </c>
      <c r="I16" s="14"/>
      <c r="J16" s="23">
        <v>4119</v>
      </c>
      <c r="K16" s="14">
        <f>J16/J$8*100</f>
        <v>11.76252213147524</v>
      </c>
      <c r="L16" s="14"/>
      <c r="M16" s="23">
        <v>4912</v>
      </c>
      <c r="N16" s="14">
        <f>M16/M$8*100</f>
        <v>11.740522969549213</v>
      </c>
      <c r="O16" s="14"/>
      <c r="P16" s="23">
        <v>5053</v>
      </c>
      <c r="Q16" s="14">
        <f>P16/P$8*100</f>
        <v>11.202997516849948</v>
      </c>
      <c r="R16" s="15"/>
      <c r="S16" s="22">
        <f>(P16-M16)/M16*100</f>
        <v>2.8705211726384365</v>
      </c>
      <c r="T16" s="15"/>
      <c r="U16" s="14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s="12" customFormat="1" ht="18" customHeight="1">
      <c r="B17" s="24" t="s">
        <v>8</v>
      </c>
      <c r="C17" s="14"/>
      <c r="D17" s="23">
        <v>4918</v>
      </c>
      <c r="E17" s="14">
        <v>10.989698554222253</v>
      </c>
      <c r="G17" s="23">
        <v>4712</v>
      </c>
      <c r="H17" s="14">
        <v>11.048583755392984</v>
      </c>
      <c r="I17" s="14"/>
      <c r="J17" s="23">
        <v>3684</v>
      </c>
      <c r="K17" s="14">
        <f>J17/J$8*100</f>
        <v>10.520303843737507</v>
      </c>
      <c r="L17" s="14"/>
      <c r="M17" s="23">
        <v>4385</v>
      </c>
      <c r="N17" s="14">
        <f>M17/M$8*100</f>
        <v>10.480902528801568</v>
      </c>
      <c r="O17" s="14"/>
      <c r="P17" s="23">
        <v>4489</v>
      </c>
      <c r="Q17" s="14">
        <f>P17/P$8*100</f>
        <v>9.9525540971975879</v>
      </c>
      <c r="R17" s="15"/>
      <c r="S17" s="22">
        <f>(P17-M17)/M17*100</f>
        <v>2.3717217787913341</v>
      </c>
      <c r="T17" s="15"/>
      <c r="U17" s="14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s="12" customFormat="1" ht="18" customHeight="1">
      <c r="B18" s="24" t="s">
        <v>7</v>
      </c>
      <c r="C18" s="14"/>
      <c r="D18" s="23">
        <v>14307</v>
      </c>
      <c r="E18" s="14">
        <v>31.970235302004426</v>
      </c>
      <c r="G18" s="23">
        <v>13463</v>
      </c>
      <c r="H18" s="14">
        <v>31.567717126242734</v>
      </c>
      <c r="I18" s="14"/>
      <c r="J18" s="23">
        <f>3690+3809+3440</f>
        <v>10939</v>
      </c>
      <c r="K18" s="14">
        <f>J18/J$8*100</f>
        <v>31.238220343823176</v>
      </c>
      <c r="L18" s="14"/>
      <c r="M18" s="23">
        <f>4232+4247+3866</f>
        <v>12345</v>
      </c>
      <c r="N18" s="14">
        <f>M18/M$8*100</f>
        <v>29.506668578803957</v>
      </c>
      <c r="O18" s="14"/>
      <c r="P18" s="30">
        <f>4543+4448+4315</f>
        <v>13306</v>
      </c>
      <c r="Q18" s="14">
        <f>P18/P$8*100</f>
        <v>29.500709471443777</v>
      </c>
      <c r="R18" s="15"/>
      <c r="S18" s="22">
        <f>(P18-M18)/M18*100</f>
        <v>7.7845281490481977</v>
      </c>
      <c r="T18" s="15"/>
      <c r="U18" s="25"/>
      <c r="V18" s="25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s="12" customFormat="1" ht="18" customHeight="1">
      <c r="B19" s="24" t="s">
        <v>6</v>
      </c>
      <c r="C19" s="14"/>
      <c r="D19" s="23">
        <v>4993</v>
      </c>
      <c r="E19" s="14">
        <v>11.157292574467609</v>
      </c>
      <c r="G19" s="23">
        <v>5133</v>
      </c>
      <c r="H19" s="14">
        <v>12.03573438379291</v>
      </c>
      <c r="I19" s="14"/>
      <c r="J19" s="23">
        <v>4605</v>
      </c>
      <c r="K19" s="14">
        <f>J19/J$8*100</f>
        <v>13.150379804671882</v>
      </c>
      <c r="L19" s="14"/>
      <c r="M19" s="23">
        <v>5339</v>
      </c>
      <c r="N19" s="14">
        <f>M19/M$8*100</f>
        <v>12.761126248864668</v>
      </c>
      <c r="O19" s="14"/>
      <c r="P19" s="23">
        <v>6312</v>
      </c>
      <c r="Q19" s="14">
        <f>P19/P$8*100</f>
        <v>13.994324228449806</v>
      </c>
      <c r="R19" s="15"/>
      <c r="S19" s="22">
        <f>(P19-M19)/M19*100</f>
        <v>18.224386589248923</v>
      </c>
      <c r="T19" s="15"/>
      <c r="U19" s="14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3" s="12" customFormat="1" ht="18" customHeight="1">
      <c r="B20" s="24" t="s">
        <v>1</v>
      </c>
      <c r="C20" s="14"/>
      <c r="D20" s="29">
        <v>44751</v>
      </c>
      <c r="E20" s="14">
        <v>100</v>
      </c>
      <c r="G20" s="29">
        <v>42648</v>
      </c>
      <c r="H20" s="14">
        <v>100</v>
      </c>
      <c r="I20" s="14"/>
      <c r="J20" s="29">
        <v>35018</v>
      </c>
      <c r="K20" s="14">
        <f>J20/J$8*100</f>
        <v>100</v>
      </c>
      <c r="L20" s="14"/>
      <c r="M20" s="29">
        <v>41838</v>
      </c>
      <c r="N20" s="14">
        <f>M20/M$8*100</f>
        <v>100</v>
      </c>
      <c r="O20" s="14"/>
      <c r="P20" s="29">
        <v>45104</v>
      </c>
      <c r="Q20" s="14">
        <f>P20/P$8*100</f>
        <v>100</v>
      </c>
      <c r="R20" s="15"/>
      <c r="S20" s="22">
        <f>(P20-M20)/M20*100</f>
        <v>7.8063004923753523</v>
      </c>
      <c r="T20" s="15"/>
      <c r="U20" s="25"/>
      <c r="V20" s="25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s="12" customFormat="1" ht="18" customHeight="1">
      <c r="B21" s="28" t="s">
        <v>5</v>
      </c>
      <c r="C21" s="27"/>
      <c r="D21" s="23"/>
      <c r="E21" s="27"/>
      <c r="G21" s="23"/>
      <c r="H21" s="27"/>
      <c r="I21" s="27"/>
      <c r="J21" s="23"/>
      <c r="K21" s="27"/>
      <c r="L21" s="27"/>
      <c r="M21" s="23"/>
      <c r="N21" s="27"/>
      <c r="O21" s="27"/>
      <c r="P21" s="23"/>
      <c r="Q21" s="27"/>
      <c r="R21" s="15"/>
      <c r="S21" s="26"/>
      <c r="T21" s="15"/>
      <c r="U21" s="25"/>
      <c r="V21" s="25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s="12" customFormat="1" ht="18" customHeight="1">
      <c r="B22" s="24" t="s">
        <v>4</v>
      </c>
      <c r="C22" s="14"/>
      <c r="D22" s="23">
        <v>1027</v>
      </c>
      <c r="E22" s="14">
        <v>2.2949207838930974</v>
      </c>
      <c r="G22" s="23">
        <v>1155</v>
      </c>
      <c r="H22" s="14">
        <v>2.708216094541362</v>
      </c>
      <c r="I22" s="14"/>
      <c r="J22" s="23">
        <v>1150</v>
      </c>
      <c r="K22" s="14">
        <f>J22/J$8*100</f>
        <v>3.2840253583871153</v>
      </c>
      <c r="L22" s="14"/>
      <c r="M22" s="23">
        <v>978</v>
      </c>
      <c r="N22" s="14">
        <f>M22/M$8*100</f>
        <v>2.3375878388068263</v>
      </c>
      <c r="O22" s="14"/>
      <c r="P22" s="23">
        <v>912</v>
      </c>
      <c r="Q22" s="14">
        <f>P22/P$8*100</f>
        <v>2.0219936147570063</v>
      </c>
      <c r="R22" s="15"/>
      <c r="S22" s="22">
        <f>(P22-M22)/M22*100</f>
        <v>-6.7484662576687118</v>
      </c>
      <c r="T22" s="15"/>
      <c r="U22" s="25"/>
      <c r="V22" s="25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 s="12" customFormat="1" ht="18" customHeight="1">
      <c r="B23" s="24" t="s">
        <v>3</v>
      </c>
      <c r="C23" s="14"/>
      <c r="D23" s="23">
        <v>2674</v>
      </c>
      <c r="E23" s="14">
        <v>5.9752854684811512</v>
      </c>
      <c r="G23" s="23">
        <v>2266</v>
      </c>
      <c r="H23" s="14">
        <v>5.313262052147814</v>
      </c>
      <c r="I23" s="14"/>
      <c r="J23" s="23">
        <v>2104</v>
      </c>
      <c r="K23" s="14">
        <f>J23/J$8*100</f>
        <v>6.008338568736078</v>
      </c>
      <c r="L23" s="14"/>
      <c r="M23" s="23">
        <v>2789</v>
      </c>
      <c r="N23" s="14">
        <f>M23/M$8*100</f>
        <v>6.6661886323438013</v>
      </c>
      <c r="O23" s="14"/>
      <c r="P23" s="23">
        <v>2548</v>
      </c>
      <c r="Q23" s="14">
        <f>P23/P$8*100</f>
        <v>5.6491663710535649</v>
      </c>
      <c r="R23" s="15"/>
      <c r="S23" s="22">
        <f>(P23-M23)/M23*100</f>
        <v>-8.6410899964144861</v>
      </c>
      <c r="T23" s="15"/>
      <c r="U23" s="14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s="12" customFormat="1" ht="18" customHeight="1">
      <c r="B24" s="24" t="s">
        <v>2</v>
      </c>
      <c r="C24" s="14"/>
      <c r="D24" s="23">
        <v>41050</v>
      </c>
      <c r="E24" s="14">
        <v>91.729793747625749</v>
      </c>
      <c r="G24" s="23">
        <v>39227</v>
      </c>
      <c r="H24" s="14">
        <v>91.978521853310824</v>
      </c>
      <c r="I24" s="14"/>
      <c r="J24" s="23">
        <v>31764</v>
      </c>
      <c r="K24" s="14">
        <f>J24/J$8*100</f>
        <v>90.707636072876809</v>
      </c>
      <c r="L24" s="14"/>
      <c r="M24" s="23">
        <v>38071</v>
      </c>
      <c r="N24" s="14">
        <f>M24/M$8*100</f>
        <v>90.99622352884937</v>
      </c>
      <c r="O24" s="14"/>
      <c r="P24" s="23">
        <v>41644</v>
      </c>
      <c r="Q24" s="14">
        <f>P24/P$8*100</f>
        <v>92.328840014189424</v>
      </c>
      <c r="R24" s="15"/>
      <c r="S24" s="22">
        <f>(P24-M24)/M24*100</f>
        <v>9.385096267500197</v>
      </c>
      <c r="T24" s="15"/>
      <c r="U24" s="14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3" s="12" customFormat="1" ht="18" customHeight="1">
      <c r="B25" s="21" t="s">
        <v>1</v>
      </c>
      <c r="C25" s="18"/>
      <c r="D25" s="19">
        <v>44751</v>
      </c>
      <c r="E25" s="18">
        <v>100</v>
      </c>
      <c r="F25" s="20"/>
      <c r="G25" s="19">
        <v>42648</v>
      </c>
      <c r="H25" s="18">
        <v>100</v>
      </c>
      <c r="I25" s="18"/>
      <c r="J25" s="19">
        <f>J22+J23+J24</f>
        <v>35018</v>
      </c>
      <c r="K25" s="18">
        <v>100</v>
      </c>
      <c r="L25" s="18"/>
      <c r="M25" s="19">
        <f>M22+M23+M24</f>
        <v>41838</v>
      </c>
      <c r="N25" s="18">
        <v>100</v>
      </c>
      <c r="O25" s="18"/>
      <c r="P25" s="19">
        <f>P22+P23+P24</f>
        <v>45104</v>
      </c>
      <c r="Q25" s="18">
        <v>100</v>
      </c>
      <c r="R25" s="17"/>
      <c r="S25" s="16">
        <f>(P25-M25)/M25*100</f>
        <v>7.8063004923753523</v>
      </c>
      <c r="T25" s="15"/>
      <c r="U25" s="14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</row>
    <row r="26" spans="1:33" ht="18.75" customHeight="1">
      <c r="B26" s="11" t="s">
        <v>0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9"/>
      <c r="N26" s="9"/>
      <c r="O26" s="10"/>
      <c r="P26" s="9"/>
      <c r="Q26" s="9"/>
      <c r="R26" s="9"/>
      <c r="S26" s="9"/>
      <c r="T26"/>
    </row>
    <row r="27" spans="1:33" ht="19.899999999999999" customHeight="1">
      <c r="M27"/>
      <c r="N27"/>
      <c r="P27"/>
      <c r="Q27"/>
      <c r="R27"/>
      <c r="S27"/>
      <c r="T27"/>
    </row>
    <row r="28" spans="1:33" ht="19.899999999999999" customHeight="1">
      <c r="M28"/>
      <c r="N28"/>
      <c r="P28"/>
      <c r="Q28"/>
      <c r="R28"/>
      <c r="S28"/>
      <c r="T28"/>
    </row>
    <row r="29" spans="1:33" s="3" customFormat="1" ht="19.899999999999999" customHeight="1"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  <c r="N29" s="5"/>
      <c r="O29" s="4"/>
      <c r="P29" s="5"/>
      <c r="Q29" s="5"/>
      <c r="R29" s="5"/>
      <c r="S29" s="5"/>
      <c r="T29" s="5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3" customFormat="1" ht="19.899999999999999" customHeight="1">
      <c r="B30" s="8"/>
      <c r="M30" s="5"/>
      <c r="N30" s="5"/>
      <c r="P30" s="5"/>
      <c r="Q30" s="5"/>
      <c r="R30" s="5"/>
      <c r="S30" s="5"/>
      <c r="T30" s="5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3" customFormat="1" ht="19.899999999999999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5"/>
      <c r="N31" s="5"/>
      <c r="O31" s="7"/>
      <c r="P31" s="5"/>
      <c r="Q31" s="5"/>
      <c r="R31" s="5"/>
      <c r="S31" s="5"/>
      <c r="T31" s="5"/>
      <c r="U31" s="6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3" customFormat="1" ht="19.899999999999999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5"/>
      <c r="N32" s="5"/>
      <c r="O32" s="7"/>
      <c r="P32" s="5"/>
      <c r="Q32" s="5"/>
      <c r="R32" s="5"/>
      <c r="S32" s="5"/>
      <c r="T32" s="5"/>
      <c r="U32" s="6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3:33" s="3" customFormat="1" ht="19.899999999999999" customHeight="1">
      <c r="M33" s="5"/>
      <c r="N33" s="5"/>
      <c r="P33" s="5"/>
      <c r="Q33" s="5"/>
      <c r="R33" s="5"/>
      <c r="S33" s="5"/>
      <c r="T33" s="5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3:33" s="3" customFormat="1" ht="19.899999999999999" customHeight="1">
      <c r="M34" s="5"/>
      <c r="N34" s="5"/>
      <c r="P34" s="5"/>
      <c r="Q34" s="5"/>
      <c r="R34" s="5"/>
      <c r="S34" s="5"/>
      <c r="T34" s="5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3:33" s="3" customFormat="1" ht="19.899999999999999" customHeight="1">
      <c r="M35" s="5"/>
      <c r="N35" s="5"/>
      <c r="P35" s="5"/>
      <c r="Q35" s="5"/>
      <c r="R35" s="5"/>
      <c r="S35" s="5"/>
      <c r="T35" s="5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3:33" ht="19.899999999999999" customHeight="1">
      <c r="M36"/>
      <c r="N36"/>
      <c r="P36"/>
      <c r="Q36"/>
      <c r="R36"/>
      <c r="S36"/>
      <c r="T36"/>
    </row>
    <row r="37" spans="13:33" ht="19.899999999999999" customHeight="1">
      <c r="M37"/>
      <c r="N37"/>
      <c r="P37"/>
      <c r="Q37"/>
      <c r="R37"/>
      <c r="S37"/>
      <c r="T37"/>
    </row>
    <row r="38" spans="13:33" ht="19.899999999999999" customHeight="1">
      <c r="M38"/>
      <c r="N38"/>
      <c r="P38"/>
      <c r="Q38"/>
      <c r="R38"/>
      <c r="S38"/>
      <c r="T38"/>
    </row>
    <row r="39" spans="13:33" ht="19.899999999999999" customHeight="1">
      <c r="M39"/>
      <c r="N39"/>
      <c r="P39"/>
      <c r="Q39"/>
      <c r="R39"/>
      <c r="S39"/>
      <c r="T39"/>
    </row>
    <row r="40" spans="13:33" ht="19.899999999999999" customHeight="1">
      <c r="M40"/>
      <c r="N40"/>
      <c r="P40"/>
      <c r="Q40"/>
      <c r="R40"/>
      <c r="S40"/>
      <c r="T40"/>
    </row>
    <row r="41" spans="13:33" ht="19.899999999999999" customHeight="1"/>
  </sheetData>
  <mergeCells count="1">
    <mergeCell ref="B1:S1"/>
  </mergeCells>
  <printOptions horizontalCentered="1"/>
  <pageMargins left="0.78740157480314965" right="0.78740157480314965" top="0.7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  part_time</vt:lpstr>
      <vt:lpstr>'ass  part_time'!Area_stampa</vt:lpstr>
    </vt:vector>
  </TitlesOfParts>
  <Company>Agenzia del Lavoro - PAT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 Rattin</dc:creator>
  <cp:lastModifiedBy>Corrado Rattin</cp:lastModifiedBy>
  <cp:lastPrinted>2023-11-20T11:15:32Z</cp:lastPrinted>
  <dcterms:created xsi:type="dcterms:W3CDTF">2023-11-20T11:15:25Z</dcterms:created>
  <dcterms:modified xsi:type="dcterms:W3CDTF">2023-11-20T11:16:06Z</dcterms:modified>
</cp:coreProperties>
</file>